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NDRBJ\Mis Documentos\"/>
    </mc:Choice>
  </mc:AlternateContent>
  <bookViews>
    <workbookView xWindow="0" yWindow="0" windowWidth="19200" windowHeight="6045"/>
  </bookViews>
  <sheets>
    <sheet name="Familia Empres Inesperados plus" sheetId="1" r:id="rId1"/>
  </sheets>
  <definedNames>
    <definedName name="_xlnm._FilterDatabase" localSheetId="0" hidden="1">'Familia Empres Inesperados plus'!$B$2:$W$28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U28" i="1" l="1"/>
  <c r="S28" i="1"/>
  <c r="Q28" i="1"/>
  <c r="O28" i="1"/>
  <c r="I28" i="1"/>
  <c r="U27" i="1"/>
  <c r="S27" i="1"/>
  <c r="Q27" i="1"/>
  <c r="O27" i="1"/>
  <c r="I27" i="1"/>
  <c r="U26" i="1"/>
  <c r="S26" i="1"/>
  <c r="Q26" i="1"/>
  <c r="O26" i="1"/>
  <c r="I26" i="1"/>
  <c r="U25" i="1"/>
  <c r="S25" i="1"/>
  <c r="Q25" i="1"/>
  <c r="O25" i="1"/>
  <c r="I25" i="1"/>
  <c r="U24" i="1"/>
  <c r="S24" i="1"/>
  <c r="Q24" i="1"/>
  <c r="O24" i="1"/>
  <c r="I24" i="1"/>
  <c r="U23" i="1"/>
  <c r="S23" i="1"/>
  <c r="Q23" i="1"/>
  <c r="O23" i="1"/>
  <c r="I23" i="1"/>
  <c r="U22" i="1"/>
  <c r="S22" i="1"/>
  <c r="Q22" i="1"/>
  <c r="O22" i="1"/>
  <c r="I22" i="1"/>
  <c r="U21" i="1"/>
  <c r="S21" i="1"/>
  <c r="Q21" i="1"/>
  <c r="O21" i="1"/>
  <c r="I21" i="1"/>
  <c r="U20" i="1"/>
  <c r="S20" i="1"/>
  <c r="Q20" i="1"/>
  <c r="O20" i="1"/>
  <c r="I20" i="1"/>
  <c r="U19" i="1"/>
  <c r="S19" i="1"/>
  <c r="Q19" i="1"/>
  <c r="O19" i="1"/>
  <c r="I19" i="1"/>
  <c r="U18" i="1"/>
  <c r="S18" i="1"/>
  <c r="Q18" i="1"/>
  <c r="O18" i="1"/>
  <c r="I18" i="1"/>
  <c r="U17" i="1"/>
  <c r="S17" i="1"/>
  <c r="Q17" i="1"/>
  <c r="O17" i="1"/>
  <c r="I17" i="1"/>
  <c r="U16" i="1"/>
  <c r="S16" i="1"/>
  <c r="Q16" i="1"/>
  <c r="O16" i="1"/>
  <c r="I16" i="1"/>
  <c r="U15" i="1"/>
  <c r="S15" i="1"/>
  <c r="Q15" i="1"/>
  <c r="O15" i="1"/>
  <c r="I15" i="1"/>
  <c r="U14" i="1"/>
  <c r="S14" i="1"/>
  <c r="Q14" i="1"/>
  <c r="O14" i="1"/>
  <c r="I14" i="1"/>
  <c r="U13" i="1"/>
  <c r="S13" i="1"/>
  <c r="Q13" i="1"/>
  <c r="O13" i="1"/>
  <c r="I13" i="1"/>
  <c r="U12" i="1"/>
  <c r="S12" i="1"/>
  <c r="Q12" i="1"/>
  <c r="O12" i="1"/>
  <c r="I12" i="1"/>
  <c r="U11" i="1"/>
  <c r="S11" i="1"/>
  <c r="Q11" i="1"/>
  <c r="O11" i="1"/>
  <c r="I11" i="1"/>
  <c r="U10" i="1"/>
  <c r="S10" i="1"/>
  <c r="Q10" i="1"/>
  <c r="O10" i="1"/>
  <c r="I10" i="1"/>
  <c r="U9" i="1"/>
  <c r="S9" i="1"/>
  <c r="Q9" i="1"/>
  <c r="O9" i="1"/>
  <c r="I9" i="1"/>
  <c r="U8" i="1"/>
  <c r="S8" i="1"/>
  <c r="Q8" i="1"/>
  <c r="O8" i="1"/>
  <c r="I8" i="1"/>
  <c r="U7" i="1"/>
  <c r="S7" i="1"/>
  <c r="Q7" i="1"/>
  <c r="O7" i="1"/>
  <c r="I7" i="1"/>
  <c r="U6" i="1"/>
  <c r="S6" i="1"/>
  <c r="Q6" i="1"/>
  <c r="O6" i="1"/>
  <c r="I6" i="1"/>
  <c r="U5" i="1"/>
  <c r="S5" i="1"/>
  <c r="Q5" i="1"/>
  <c r="O5" i="1"/>
  <c r="I5" i="1"/>
  <c r="U4" i="1"/>
  <c r="S4" i="1"/>
  <c r="Q4" i="1"/>
  <c r="O4" i="1"/>
  <c r="I4" i="1"/>
  <c r="U3" i="1"/>
  <c r="S3" i="1"/>
  <c r="Q3" i="1"/>
  <c r="O3" i="1"/>
  <c r="I3" i="1"/>
</calcChain>
</file>

<file path=xl/sharedStrings.xml><?xml version="1.0" encoding="utf-8"?>
<sst xmlns="http://schemas.openxmlformats.org/spreadsheetml/2006/main" count="178" uniqueCount="79">
  <si>
    <t xml:space="preserve">TMCODE </t>
  </si>
  <si>
    <t>PLAN NUEVO</t>
  </si>
  <si>
    <t>Tecnología</t>
  </si>
  <si>
    <t>BASE CFM_VOZ IVA 23%</t>
  </si>
  <si>
    <t>BASE DATOS IVA 19%</t>
  </si>
  <si>
    <t>BASE DATOS IVA 19% + IMPOCONS 4%</t>
  </si>
  <si>
    <t>CFM Sin Imp</t>
  </si>
  <si>
    <t>CFM Con Imp</t>
  </si>
  <si>
    <t>Min Incluidos a Otros Operadores</t>
  </si>
  <si>
    <t>Min Limitados</t>
  </si>
  <si>
    <t>MENSAJES
TD</t>
  </si>
  <si>
    <t>MINUTOS LDI INCLUIDOS
(USA, CANADA,PTO RICO y MEXICO)</t>
  </si>
  <si>
    <t>valor minutos Adicional LDI (USA, CANADA,PTO RICO y MEXICO) Sin Imp.</t>
  </si>
  <si>
    <t>valor minutos Adicional LDI (USA, CANADA,PTO RICO y MEXICO)  Imp Inlcuidos.</t>
  </si>
  <si>
    <t>valor minutos Adicional LDI (Argentina, Brasil, Chile, Ecuador, El Salvador, Guatemala, Honduras,Jamaica, Nicaragua, Panamá, Paraguay, Perú, República Dominicana, Uruguay, España y Venezuela.) Sin Imp.*</t>
  </si>
  <si>
    <t>valor minutos Adicional LDI (Argentina, Brasil, Chile, Ecuador, El Salvador, Guatemala, Honduras,Jamaica, Nicaragua, Panamá, Paraguay, Perú, República Dominicana, Uruguay, España y Venezuela.) Imp. Incluidos*</t>
  </si>
  <si>
    <t>valor minutos Adicional LDI (Resto del mundo)  Sin Imp</t>
  </si>
  <si>
    <t>valor minutos Adicional LDI (Resto del mundo)  Imp Inlcuidos.**</t>
  </si>
  <si>
    <t>DATOS INC
(GB)</t>
  </si>
  <si>
    <t>DATOS INC
(MB)</t>
  </si>
  <si>
    <t>Aplicaciones que podrá Continuar accediendo una vez  consuma la capacidad del Plan</t>
  </si>
  <si>
    <t>DESCRIPCION_PLAN</t>
  </si>
  <si>
    <t>Empresas InesperadosPlus7GBIP</t>
  </si>
  <si>
    <t>Iphone</t>
  </si>
  <si>
    <t>ilimitados todo destino</t>
  </si>
  <si>
    <t>ILIMITADOS</t>
  </si>
  <si>
    <t>WhastApp, Facebook, Twiter y Mail Corp</t>
  </si>
  <si>
    <t>Empresas InesperadosPlus7GBIP. Cargo fijo mensual: $55.727. Incluye: Minutos ilimitados todo destino fijo o móvil nacional.  SMS a móviles todo destino: Ilimitados. Internet móvil: 7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 y Twitter.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</si>
  <si>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InesperadosPlus7GBSM</t>
  </si>
  <si>
    <t>Smartphone</t>
  </si>
  <si>
    <t>Empresas InesperadosPlus7GBSM. Cargo fijo mensual: $55.727. Incluye: Minutos ilimitados todo destino fijo o móvil nacional.  SMS a móviles todo destino: Ilimitados. Internet móvil: 7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 y Twitter.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</si>
  <si>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InesperadPlus 9GB IP</t>
  </si>
  <si>
    <t>Empresas InesperadPlus 9GB IP: Cargo fijo mensual: $58.900. Incluye: Minutos ilimitados todo destino fijo o movil nacional. SMS a moviles todo destino: Ilimitados. Internet movil: 9 GB. Incluye 500 minutos LDI a USA-CANADA-PTO RICO-MEXICO. No aplica para marcaciones satelitales ni destinos especiales. Las llamadas internacionales se deben realizar a traves del 00444, no aplica para llamadas realizadas por otros operadores. Acceso gratis a funcionalidades seleccionadas de Correo Corporativo, Chat de Whatsapp, Facebook, Twiter. Valor consumos adicionales hasta alcanzar limite de credito: Minuto adicional: $0. No incluye Roaming Internacional, Larga distancia internacional, MMS, ni descarga de contenidos con costo. Mayor informacion www.claro.com.co. El prestador del servicio es Comcel S.A.</t>
  </si>
  <si>
    <t>Empresas InesperadPlus 9GB SM</t>
  </si>
  <si>
    <t>Empresas InesperadPlus 9GB SM: Cargo fijo mensual: $58.900. Incluye: Minutos ilimitados todo destino fijo o movil nacional. SMS a moviles todo destino: Ilimitados. Internet movil: 9 GB. Incluye 500 minutos LDI a USA-CANADA-PTO RICO-MEXICO. No aplica para marcaciones satelitales ni destinos especiales. Las llamadas internacionales se deben realizar a traves del 00444, no aplica para llamadas realizadas por otros operadores. Acceso gratis a funcionalidades seleccionadas de Correo Corporativo, Chat de Whatsapp, Facebook, Twiter. Valor consumos adicionales hasta alcanzar limite de credito: Minuto adicional: $0. No incluye Roaming Internacional, Larga distancia internacional, MMS, ni descarga de contenidos con costo. Mayor informacion www.claro.com.co. El prestador del servicio es Comcel S.A.</t>
  </si>
  <si>
    <t>Empresas InesperadosPlus10GBIP</t>
  </si>
  <si>
    <t>Empresas InesperadosPlus10GBIP. Cargo fijo mensual: $69.683. Incluye: Minutos ilimitados todo destino fijo o móvil nacional.  SMS a móviles todo destino: Ilimitados. Internet móvil: 10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 y Twitter.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</si>
  <si>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InesperadosPlus10GBSM</t>
  </si>
  <si>
    <t>Empresas InesperadosPlus10GBSM. Cargo fijo mensual: $69.683. Incluye: Minutos ilimitados todo destino fijo o móvil nacional.  SMS a móviles todo destino: Ilimitados. Internet móvil: 10 GB. 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 y Twitter.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</si>
  <si>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InesperadPlus 15GB IP</t>
  </si>
  <si>
    <t>Empresas InesperadPlus 15GB IP: Cargo fijo mensual: $75.900. Incluye: Minutos ilimitados todo destino fijo o movil nacional. SMS a moviles todo destino: Ilimitados. Internet movil: 15 GB. Incluye 500 minutos LDI a USA-CANADA-PTO RICO-MEXICO. No aplica para marcaciones satelitales ni destinos especiales. Las llamadas internacionales se deben realizar a traves del 00444, no aplica para llamadas realizadas por otros operadores. Acceso gratis a funcionalidades seleccionadas de Correo Corporativo, Chat de Whatsapp, Facebook, Twiter. Valor consumos adicionales hasta alcanzar limite de credito: Minuto adicional: $0. No incluye Roaming Internacional, Larga distancia internacional, MMS, ni descarga de contenidos con costo. Mayor informacion www.claro.com.co. El prestador del servicio es Comcel S.A.</t>
  </si>
  <si>
    <t>Empresas InesperadPlus 15GB SM</t>
  </si>
  <si>
    <t>Empresas InesperadPlus 15GB SM: Cargo fijo mensual: $75.900. Incluye: Minutos ilimitados todo destino fijo o movil nacional. SMS a moviles todo destino: Ilimitados. Internet movil: 15 GB. Incluye 500 minutos LDI a USA-CANADA-PTO RICO-MEXICO. No aplica para marcaciones satelitales ni destinos especiales. Las llamadas internacionales se deben realizar a traves del 00444, no aplica para llamadas realizadas por otros operadores. Acceso gratis a funcionalidades seleccionadas de Correo Corporativo, Chat de Whatsapp, Facebook, Twiter. Valor consumos adicionales hasta alcanzar limite de credito: Minuto adicional: $0. No incluye Roaming Internacional, Larga distancia internacional, MMS, ni descarga de contenidos con costo. Mayor informacion www.claro.com.co. El prestador del servicio es Comcel S.A.</t>
  </si>
  <si>
    <t>Empresas InesperadosPlus18GBIP</t>
  </si>
  <si>
    <t>WhastApp, Facebook, Twiter, Mail Corp y Waze</t>
  </si>
  <si>
    <t>Empresas InesperadosPlus18GBIP. Cargo fijo mensual: $79.697. Incluye: Minutos ilimitados todo destino fijo o móvil nacional.  SMS a móviles todo destino: Ilimitados. Internet móvil: 18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</si>
  <si>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InesperadosPlus18GBSM</t>
  </si>
  <si>
    <t>Empresas InesperadosPlus18GBSM. Cargo fijo mensual: $79.697. Incluye: Minutos ilimitados todo destino fijo o móvil nacional.  SMS a móviles todo destino: Ilimitados. Internet móvil: 18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</si>
  <si>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InesperadosPlus32GBIP</t>
  </si>
  <si>
    <t>Empresas InesperadosPlus32GBIP. Cargo fijo mensual: $99.900. Incluye: Minutos ilimitados todo destino fijo o móvil nacional.  SMS a móviles todo destino: Ilimitados. Internet móvil: 32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</si>
  <si>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InesperadosPlus32GBSM</t>
  </si>
  <si>
    <t>Empresas InesperadosPlus32GBSM. Cargo fijo mensual: $99.900. Incluye: Minutos ilimitados todo destino fijo o móvil nacional.  SMS a móviles todo destino: Ilimitados. Internet móvil: 32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</si>
  <si>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InesperadosPlus36GBIP</t>
  </si>
  <si>
    <t>Empresas InesperadosPlus36GBIP. Cargo fijo mensual: $109.900. Incluye: Minutos ilimitados todo destino fijo o móvil nacional.  SMS a móviles todo destino: Ilimitados. Internet móvil: 36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</si>
  <si>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InesperadosPlus36GBSM</t>
  </si>
  <si>
    <t>Empresas InesperadosPlus36GBSM. Cargo fijo mensual: $109.900. Incluye: Minutos ilimitados todo destino fijo o móvil nacional.  SMS a móviles todo destino: Ilimitados. Internet móvil: 36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</si>
  <si>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InesperadosPlus40GBIP</t>
  </si>
  <si>
    <t>Empresas InesperadosPlus40GBIP. Cargo fijo mensual: $119.900. Incluye: Minutos ilimitados todo destino fijo o móvil nacional.  SMS a móviles todo destino: Ilimitados. Internet móvil: 40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</si>
  <si>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InesperadosPlus40GBSM</t>
  </si>
  <si>
    <t>Empresas InesperadosPlus40GBSM. Cargo fijo mensual: $119.900. Incluye: Minutos ilimitados todo destino fijo o móvil nacional.  SMS a móviles todo destino: Ilimitados. Internet móvil: 40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</si>
  <si>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InesperadosPlus45GBIP</t>
  </si>
  <si>
    <t>Empresas InesperadosPlus45GBIP: Cargo fijo mensual: $132.900. Incluye: Minutos ilimitados todo destino fijo o móvil nacional. SMS a móviles todo destino: Ilimitados. Internet móvil: 45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</si>
  <si>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InesperadosPlus45GBSM</t>
  </si>
  <si>
    <t>Empresas InesperadosPlus45GBSM: Cargo fijo mensual: $132.900. Incluye: Minutos ilimitados todo destino fijo o móvil nacional. SMS a móviles todo destino: Ilimitados. Internet móvil: 45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 Twitter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</si>
  <si>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InesperadosPlus55GBIP</t>
  </si>
  <si>
    <t>Empresas InesperadosPlus55GBIP: Cargo fijo mensual: $161.900. Incluye: Minutos ilimitados todo destino fijo o móvil nacional. SMS a móviles todo destino: Ilimitados. Internet móvil: 55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</si>
  <si>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InesperadosPlus55GBSM</t>
  </si>
  <si>
    <t>Empresas InesperadosPlus55GBSM Cargo fijo mensual: $161.900. Incluye: Minutos ilimitados todo destino fijo o móvil nacional. SMS a móviles todo destino: Ilimitados. Internet móvil: 55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</si>
  <si>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InesperadosPlus70GBIP</t>
  </si>
  <si>
    <t>Empresas InesperadosPlus70GBIP: Cargo fijo mensual: $204.900. Incluye: Minutos ilimitados todo destino fijo o móvil nacional. SMS a móviles todo destino: Ilimitados. Internet móvil: 70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</si>
  <si>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InesperadosPlus70GBSM</t>
  </si>
  <si>
    <t>Empresas InesperadosPlus70GBSM: Cargo fijo mensual: $204.900. Incluye: Minutos ilimitados todo destino fijo o móvil nacional. SMS a móviles todo destino: Ilimitados. Internet móvil: 70 GB. Incluye 500 minutos LDI a USA-CANADA-PTO RICO-MEXICO. No aplica para marcaciones satelitales ni destinos especiales. Las llamadas internacionales se deben realizar a través del 00444, no aplica para llamadas realizadas por otros operadores. Acceso gratis a funcionalidades seleccionadas de Correo Corporativo, Chat de Whatsapp, Facebook, Twitter y Waze. Valor consumos adicionales hasta alcanzar límite de crédito: Minuto adicional: $0. No incluye Roaming Internacional, Larga distancia internacional, MMS, ni descarga de contenidos con costo. Mayor información www.claro.com.co. El prestador del servicio es Comcel S.A.</t>
  </si>
  <si>
    <t>Empresas InesperadosPlus80GBIP</t>
  </si>
  <si>
    <t>Empresas InesperadosPlus80GBIP: Cargo fijo mensual: $229.900. Incluye: Minutos ilimitados todo destino fijo o movil nacional. SMS a moviles todo destino: Ilimitados. Internet movil: 80 GB. Incluye 500 minutos LDI a USA-CANADA-PTO RICO-MEXICO. No aplica para marcaciones satelitales ni destinos especiales. Las llamadas internacionales se deben realizar a traves del 00444, no aplica para llamadas realizadas por otros operadores. Acceso gratis a funcionalidades seleccionadas de Correo Corporativo, Chat de Whatsapp, Facebook, Twiter y Waze. Valor consumos adicionales hasta alcanzar limite de credito: Minuto adicional: $0. No incluye Roaming Internacional, Larga distancia internacional, MMS, ni descarga de contenidos con costo. Mayor informacion www.claro.com.co. El prestador del servicio es Comcel S.A.</t>
  </si>
  <si>
    <t>Empresas InesperadosPlus80GBSM</t>
  </si>
  <si>
    <t>Empresas InesperadosPlus80GBSM: Cargo fijo mensual: $229.900. Incluye: Minutos ilimitados todo destino fijo o movil nacional. SMS a moviles todo destino: Ilimitados. Internet movil: 80 GB. Incluye 500 minutos LDI a USA-CANADA-PTO RICO-MEXICO. No aplica para marcaciones satelitales ni destinos especiales. Las llamadas internacionales se deben realizar a traves del 00444, no aplica para llamadas realizadas por otros operadores. Acceso gratis a funcionalidades seleccionadas de Correo Corporativo, Chat de Whatsapp, Facebook, Twiter y Waze. Valor consumos adicionales hasta alcanzar limite de credito: Minuto adicional: $0. No incluye Roaming Internacional, Larga distancia internacional, MMS, ni descarga de contenidos con costo. Mayor informacion www.claro.com.co. El prestador del servicio es Comcel S.A.</t>
  </si>
  <si>
    <t>Empresas InesperadoPlus100GBIP</t>
  </si>
  <si>
    <t>Empresas InesperadoPlus100GBIP: Cargo fijo mensual: $279.900. Incluye: Minutos ilimitados todo destino fijo o movil nacional. SMS a moviles todo destino: Ilimitados. Internet movil: 100 GB. Incluye 500 minutos LDI a USA-CANADA-PTO RICO-MEXICO. No aplica para marcaciones satelitales ni destinos especiales. Las llamadas internacionales se deben realizar a traves del 00444, no aplica para llamadas realizadas por otros operadores. Acceso gratis a funcionalidades seleccionadas de Correo Corporativo, Chat de Whatsapp, Facebook, Twiter y Waze. Valor consumos adicionales hasta alcanzar limite de credito: Minuto adicional: $0. No incluye Roaming Internacional, Larga distancia internacional, MMS, ni descarga de contenidos con costo. Mayor informacion www.claro.com.co. El prestador del servicio es Comcel S.A.</t>
  </si>
  <si>
    <t>Empresas InesperadoPlus100GBSM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</si>
</sst>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_(* #,##0_);_(* \(#,##0\);_(* &quot;-&quot;??_);_(@_)"/>
    <numFmt numFmtId="167" formatCode="&quot;$&quot;\ 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 Narrow"/>
      <family val="2"/>
    </font>
    <font>
      <b/>
      <sz val="6"/>
      <color theme="0"/>
      <name val="Arial Narrow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2" fontId="3" fillId="2" borderId="2" xfId="4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" fontId="3" fillId="2" borderId="2" xfId="4" applyNumberFormat="1" applyFont="1" applyFill="1" applyBorder="1" applyAlignment="1">
      <alignment horizontal="center" vertical="center" wrapText="1"/>
    </xf>
    <xf numFmtId="1" fontId="4" fillId="2" borderId="2" xfId="4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 applyAlignment="1">
      <alignment horizontal="center"/>
    </xf>
    <xf numFmtId="44" fontId="5" fillId="0" borderId="5" xfId="0" applyNumberFormat="1" applyFont="1" applyFill="1" applyBorder="1" applyAlignment="1">
      <alignment horizontal="center" vertical="center"/>
    </xf>
    <xf numFmtId="44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167" fontId="7" fillId="0" borderId="6" xfId="0" applyNumberFormat="1" applyFont="1" applyFill="1" applyBorder="1" applyAlignment="1">
      <alignment horizontal="center" vertical="center"/>
    </xf>
    <xf numFmtId="166" fontId="5" fillId="0" borderId="5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/>
    <xf numFmtId="0" fontId="5" fillId="0" borderId="8" xfId="0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3 2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W28"/>
  <sheetViews>
    <sheetView tabSelected="1" topLeftCell="A2" zoomScale="80" zoomScaleNormal="80" workbookViewId="0">
      <selection activeCell="AP28" sqref="AP28"/>
    </sheetView>
  </sheetViews>
  <sheetFormatPr baseColWidth="10" defaultRowHeight="15" x14ac:dyDescent="0.25"/>
  <cols>
    <col min="1" max="1" width="6" customWidth="1"/>
    <col min="3" max="3" width="31.5703125" bestFit="1" customWidth="1"/>
    <col min="5" max="5" width="12.7109375" hidden="1" customWidth="1"/>
    <col min="6" max="6" width="12.28515625" hidden="1" customWidth="1"/>
    <col min="7" max="7" width="13.42578125" hidden="1" customWidth="1"/>
    <col min="8" max="8" width="12.28515625" hidden="1" customWidth="1"/>
    <col min="9" max="9" width="12.7109375" bestFit="1" customWidth="1"/>
    <col min="14" max="14" width="0" hidden="1" customWidth="1"/>
    <col min="16" max="16" width="0" hidden="1" customWidth="1"/>
    <col min="18" max="18" width="0" hidden="1" customWidth="1"/>
    <col min="21" max="21" width="0" hidden="1" customWidth="1"/>
    <col min="22" max="22" width="41.28515625" bestFit="1" customWidth="1"/>
    <col min="23" max="23" width="255.7109375" hidden="1" customWidth="1"/>
  </cols>
  <sheetData>
    <row r="1" spans="2:23" ht="15.75" thickBot="1" x14ac:dyDescent="0.3"/>
    <row r="2" spans="2:23" ht="140.25" x14ac:dyDescent="0.25">
      <c r="B2" s="1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  <c r="H2" s="4" t="s">
        <v>6</v>
      </c>
      <c r="I2" s="4" t="s">
        <v>7</v>
      </c>
      <c r="J2" s="3" t="s">
        <v>8</v>
      </c>
      <c r="K2" s="3" t="s">
        <v>9</v>
      </c>
      <c r="L2" s="3" t="s">
        <v>10</v>
      </c>
      <c r="M2" s="5" t="s">
        <v>11</v>
      </c>
      <c r="N2" s="5" t="s">
        <v>12</v>
      </c>
      <c r="O2" s="5" t="s">
        <v>13</v>
      </c>
      <c r="P2" s="6" t="s">
        <v>14</v>
      </c>
      <c r="Q2" s="6" t="s">
        <v>15</v>
      </c>
      <c r="R2" s="5" t="s">
        <v>16</v>
      </c>
      <c r="S2" s="5" t="s">
        <v>17</v>
      </c>
      <c r="T2" s="3" t="s">
        <v>18</v>
      </c>
      <c r="U2" s="5" t="s">
        <v>19</v>
      </c>
      <c r="V2" s="5" t="s">
        <v>20</v>
      </c>
      <c r="W2" s="7" t="s">
        <v>21</v>
      </c>
    </row>
    <row r="3" spans="2:23" hidden="1" x14ac:dyDescent="0.25">
      <c r="B3" s="8">
        <v>22715</v>
      </c>
      <c r="C3" s="9" t="s">
        <v>22</v>
      </c>
      <c r="D3" s="10" t="s">
        <v>23</v>
      </c>
      <c r="E3" s="11">
        <v>9765.2099999999991</v>
      </c>
      <c r="F3" s="11">
        <v>36735.79</v>
      </c>
      <c r="G3" s="11">
        <v>0</v>
      </c>
      <c r="H3" s="12">
        <f t="shared" ref="H3:H28" si="0">E3+F3+G3</f>
        <v>46501</v>
      </c>
      <c r="I3" s="13">
        <f>(E3*1.23)+(F3*1.19)+(G3*1.23)</f>
        <v>55726.7984</v>
      </c>
      <c r="J3" s="30" t="s">
        <v>24</v>
      </c>
      <c r="K3" s="30"/>
      <c r="L3" s="14" t="s">
        <v>25</v>
      </c>
      <c r="M3" s="14">
        <v>500</v>
      </c>
      <c r="N3" s="15">
        <v>419</v>
      </c>
      <c r="O3" s="15">
        <f t="shared" ref="O3:O28" si="1">N3*1.19</f>
        <v>498.60999999999996</v>
      </c>
      <c r="P3" s="15">
        <v>961</v>
      </c>
      <c r="Q3" s="15">
        <f t="shared" ref="Q3:Q28" si="2">P3*1.19</f>
        <v>1143.5899999999999</v>
      </c>
      <c r="R3" s="15">
        <v>1118.5</v>
      </c>
      <c r="S3" s="15">
        <f t="shared" ref="S3:S28" si="3">R3*1.19</f>
        <v>1331.0149999999999</v>
      </c>
      <c r="T3" s="16">
        <v>7</v>
      </c>
      <c r="U3" s="17">
        <f t="shared" ref="U3:U28" si="4">T3*1024</f>
        <v>7168</v>
      </c>
      <c r="V3" s="9" t="s">
        <v>26</v>
      </c>
      <c r="W3" s="18" t="s">
        <v>27</v>
      </c>
    </row>
    <row r="4" spans="2:23" x14ac:dyDescent="0.25">
      <c r="B4" s="8">
        <v>22721</v>
      </c>
      <c r="C4" s="9" t="s">
        <v>28</v>
      </c>
      <c r="D4" s="10" t="s">
        <v>29</v>
      </c>
      <c r="E4" s="11">
        <v>9765.2099999999991</v>
      </c>
      <c r="F4" s="11">
        <v>36735.79</v>
      </c>
      <c r="G4" s="11">
        <v>0</v>
      </c>
      <c r="H4" s="12">
        <f t="shared" si="0"/>
        <v>46501</v>
      </c>
      <c r="I4" s="13">
        <f>(E4*1.23)+(F4*1.19)+(G4*1.23)</f>
        <v>55726.7984</v>
      </c>
      <c r="J4" s="30" t="s">
        <v>24</v>
      </c>
      <c r="K4" s="30"/>
      <c r="L4" s="14" t="s">
        <v>25</v>
      </c>
      <c r="M4" s="14">
        <v>500</v>
      </c>
      <c r="N4" s="15">
        <v>419</v>
      </c>
      <c r="O4" s="15">
        <f t="shared" si="1"/>
        <v>498.60999999999996</v>
      </c>
      <c r="P4" s="15">
        <v>961</v>
      </c>
      <c r="Q4" s="15">
        <f t="shared" si="2"/>
        <v>1143.5899999999999</v>
      </c>
      <c r="R4" s="15">
        <v>1118.5</v>
      </c>
      <c r="S4" s="15">
        <f t="shared" si="3"/>
        <v>1331.0149999999999</v>
      </c>
      <c r="T4" s="16">
        <v>7</v>
      </c>
      <c r="U4" s="17">
        <f t="shared" si="4"/>
        <v>7168</v>
      </c>
      <c r="V4" s="9" t="s">
        <v>26</v>
      </c>
      <c r="W4" s="18" t="s">
        <v>30</v>
      </c>
    </row>
    <row r="5" spans="2:23" hidden="1" x14ac:dyDescent="0.25">
      <c r="B5" s="8">
        <v>23966</v>
      </c>
      <c r="C5" s="9" t="s">
        <v>31</v>
      </c>
      <c r="D5" s="10" t="s">
        <v>23</v>
      </c>
      <c r="E5" s="11">
        <v>10056.1</v>
      </c>
      <c r="F5" s="11">
        <v>39101.68</v>
      </c>
      <c r="G5" s="11">
        <v>0</v>
      </c>
      <c r="H5" s="12">
        <f t="shared" si="0"/>
        <v>49157.78</v>
      </c>
      <c r="I5" s="13">
        <f>(E5*1.23)+(F5*1.19)+(G5*1.23)</f>
        <v>58900.002200000003</v>
      </c>
      <c r="J5" s="30" t="s">
        <v>24</v>
      </c>
      <c r="K5" s="30"/>
      <c r="L5" s="14" t="s">
        <v>25</v>
      </c>
      <c r="M5" s="14">
        <v>500</v>
      </c>
      <c r="N5" s="15">
        <v>419</v>
      </c>
      <c r="O5" s="15">
        <f t="shared" si="1"/>
        <v>498.60999999999996</v>
      </c>
      <c r="P5" s="15">
        <v>961</v>
      </c>
      <c r="Q5" s="15">
        <f t="shared" si="2"/>
        <v>1143.5899999999999</v>
      </c>
      <c r="R5" s="15">
        <v>1118.5</v>
      </c>
      <c r="S5" s="15">
        <f t="shared" si="3"/>
        <v>1331.0149999999999</v>
      </c>
      <c r="T5" s="16">
        <v>9</v>
      </c>
      <c r="U5" s="17">
        <f t="shared" si="4"/>
        <v>9216</v>
      </c>
      <c r="V5" s="9" t="s">
        <v>26</v>
      </c>
      <c r="W5" s="18" t="s">
        <v>32</v>
      </c>
    </row>
    <row r="6" spans="2:23" x14ac:dyDescent="0.25">
      <c r="B6" s="8">
        <v>23967</v>
      </c>
      <c r="C6" s="9" t="s">
        <v>33</v>
      </c>
      <c r="D6" s="10" t="s">
        <v>29</v>
      </c>
      <c r="E6" s="11">
        <v>10056.1</v>
      </c>
      <c r="F6" s="11">
        <v>39101.68</v>
      </c>
      <c r="G6" s="11">
        <v>0</v>
      </c>
      <c r="H6" s="12">
        <f t="shared" si="0"/>
        <v>49157.78</v>
      </c>
      <c r="I6" s="13">
        <f>(E6*1.23)+(F6*1.19)+(G6*1.23)</f>
        <v>58900.002200000003</v>
      </c>
      <c r="J6" s="30" t="s">
        <v>24</v>
      </c>
      <c r="K6" s="30"/>
      <c r="L6" s="14" t="s">
        <v>25</v>
      </c>
      <c r="M6" s="14">
        <v>500</v>
      </c>
      <c r="N6" s="15">
        <v>419</v>
      </c>
      <c r="O6" s="15">
        <f t="shared" si="1"/>
        <v>498.60999999999996</v>
      </c>
      <c r="P6" s="15">
        <v>961</v>
      </c>
      <c r="Q6" s="15">
        <f t="shared" si="2"/>
        <v>1143.5899999999999</v>
      </c>
      <c r="R6" s="15">
        <v>1118.5</v>
      </c>
      <c r="S6" s="15">
        <f t="shared" si="3"/>
        <v>1331.0149999999999</v>
      </c>
      <c r="T6" s="16">
        <v>9</v>
      </c>
      <c r="U6" s="17">
        <f t="shared" si="4"/>
        <v>9216</v>
      </c>
      <c r="V6" s="9" t="s">
        <v>26</v>
      </c>
      <c r="W6" s="18" t="s">
        <v>34</v>
      </c>
    </row>
    <row r="7" spans="2:23" hidden="1" x14ac:dyDescent="0.25">
      <c r="B7" s="8">
        <v>22716</v>
      </c>
      <c r="C7" s="9" t="s">
        <v>35</v>
      </c>
      <c r="D7" s="10" t="s">
        <v>23</v>
      </c>
      <c r="E7" s="11">
        <v>12210.87</v>
      </c>
      <c r="F7" s="11">
        <v>45936.13</v>
      </c>
      <c r="G7" s="11">
        <v>0</v>
      </c>
      <c r="H7" s="12">
        <f t="shared" si="0"/>
        <v>58147</v>
      </c>
      <c r="I7" s="13">
        <f>(E7*1.23)+(F7*1.19)+(G7*1.23)</f>
        <v>69683.364799999996</v>
      </c>
      <c r="J7" s="30" t="s">
        <v>24</v>
      </c>
      <c r="K7" s="30"/>
      <c r="L7" s="14" t="s">
        <v>25</v>
      </c>
      <c r="M7" s="14">
        <v>500</v>
      </c>
      <c r="N7" s="15">
        <v>419</v>
      </c>
      <c r="O7" s="15">
        <f t="shared" si="1"/>
        <v>498.60999999999996</v>
      </c>
      <c r="P7" s="15">
        <v>961</v>
      </c>
      <c r="Q7" s="15">
        <f t="shared" si="2"/>
        <v>1143.5899999999999</v>
      </c>
      <c r="R7" s="15">
        <v>1118.5</v>
      </c>
      <c r="S7" s="15">
        <f t="shared" si="3"/>
        <v>1331.0149999999999</v>
      </c>
      <c r="T7" s="16">
        <v>10</v>
      </c>
      <c r="U7" s="17">
        <f t="shared" si="4"/>
        <v>10240</v>
      </c>
      <c r="V7" s="9" t="s">
        <v>26</v>
      </c>
      <c r="W7" s="18" t="s">
        <v>36</v>
      </c>
    </row>
    <row r="8" spans="2:23" x14ac:dyDescent="0.25">
      <c r="B8" s="8">
        <v>22722</v>
      </c>
      <c r="C8" s="9" t="s">
        <v>37</v>
      </c>
      <c r="D8" s="10" t="s">
        <v>29</v>
      </c>
      <c r="E8" s="11">
        <v>12210.87</v>
      </c>
      <c r="F8" s="11">
        <v>45936.13</v>
      </c>
      <c r="G8" s="11">
        <v>0</v>
      </c>
      <c r="H8" s="12">
        <f t="shared" si="0"/>
        <v>58147</v>
      </c>
      <c r="I8" s="13">
        <f>(E8*1.23)+(F8*1.19)+(G8*1.23)</f>
        <v>69683.364799999996</v>
      </c>
      <c r="J8" s="30" t="s">
        <v>24</v>
      </c>
      <c r="K8" s="30"/>
      <c r="L8" s="14" t="s">
        <v>25</v>
      </c>
      <c r="M8" s="14">
        <v>500</v>
      </c>
      <c r="N8" s="15">
        <v>419</v>
      </c>
      <c r="O8" s="15">
        <f t="shared" si="1"/>
        <v>498.60999999999996</v>
      </c>
      <c r="P8" s="15">
        <v>961</v>
      </c>
      <c r="Q8" s="15">
        <f t="shared" si="2"/>
        <v>1143.5899999999999</v>
      </c>
      <c r="R8" s="15">
        <v>1118.5</v>
      </c>
      <c r="S8" s="15">
        <f t="shared" si="3"/>
        <v>1331.0149999999999</v>
      </c>
      <c r="T8" s="16">
        <v>10</v>
      </c>
      <c r="U8" s="17">
        <f t="shared" si="4"/>
        <v>10240</v>
      </c>
      <c r="V8" s="9" t="s">
        <v>26</v>
      </c>
      <c r="W8" s="18" t="s">
        <v>38</v>
      </c>
    </row>
    <row r="9" spans="2:23" hidden="1" x14ac:dyDescent="0.25">
      <c r="B9" s="8">
        <v>23968</v>
      </c>
      <c r="C9" s="9" t="s">
        <v>39</v>
      </c>
      <c r="D9" s="10" t="s">
        <v>23</v>
      </c>
      <c r="E9" s="11">
        <v>12958.54</v>
      </c>
      <c r="F9" s="11">
        <v>50387.39</v>
      </c>
      <c r="G9" s="11">
        <v>0</v>
      </c>
      <c r="H9" s="12">
        <f t="shared" si="0"/>
        <v>63345.93</v>
      </c>
      <c r="I9" s="13">
        <f>(E9*1.23)+(F9*1.19)+(G9*1.23)</f>
        <v>75899.998299999992</v>
      </c>
      <c r="J9" s="30" t="s">
        <v>24</v>
      </c>
      <c r="K9" s="30"/>
      <c r="L9" s="14" t="s">
        <v>25</v>
      </c>
      <c r="M9" s="14">
        <v>500</v>
      </c>
      <c r="N9" s="15">
        <v>419</v>
      </c>
      <c r="O9" s="15">
        <f t="shared" si="1"/>
        <v>498.60999999999996</v>
      </c>
      <c r="P9" s="15">
        <v>961</v>
      </c>
      <c r="Q9" s="15">
        <f t="shared" si="2"/>
        <v>1143.5899999999999</v>
      </c>
      <c r="R9" s="15">
        <v>1118.5</v>
      </c>
      <c r="S9" s="15">
        <f t="shared" si="3"/>
        <v>1331.0149999999999</v>
      </c>
      <c r="T9" s="16">
        <v>15</v>
      </c>
      <c r="U9" s="17">
        <f t="shared" si="4"/>
        <v>15360</v>
      </c>
      <c r="V9" s="9" t="s">
        <v>26</v>
      </c>
      <c r="W9" s="18" t="s">
        <v>40</v>
      </c>
    </row>
    <row r="10" spans="2:23" x14ac:dyDescent="0.25">
      <c r="B10" s="8">
        <v>23969</v>
      </c>
      <c r="C10" s="9" t="s">
        <v>41</v>
      </c>
      <c r="D10" s="10" t="s">
        <v>29</v>
      </c>
      <c r="E10" s="11">
        <v>12958.54</v>
      </c>
      <c r="F10" s="11">
        <v>50387.39</v>
      </c>
      <c r="G10" s="11">
        <v>0</v>
      </c>
      <c r="H10" s="12">
        <f t="shared" si="0"/>
        <v>63345.93</v>
      </c>
      <c r="I10" s="13">
        <f>(E10*1.23)+(F10*1.19)+(G10*1.23)</f>
        <v>75899.998299999992</v>
      </c>
      <c r="J10" s="30" t="s">
        <v>24</v>
      </c>
      <c r="K10" s="30"/>
      <c r="L10" s="14" t="s">
        <v>25</v>
      </c>
      <c r="M10" s="14">
        <v>500</v>
      </c>
      <c r="N10" s="15">
        <v>419</v>
      </c>
      <c r="O10" s="15">
        <f t="shared" si="1"/>
        <v>498.60999999999996</v>
      </c>
      <c r="P10" s="15">
        <v>961</v>
      </c>
      <c r="Q10" s="15">
        <f t="shared" si="2"/>
        <v>1143.5899999999999</v>
      </c>
      <c r="R10" s="15">
        <v>1118.5</v>
      </c>
      <c r="S10" s="15">
        <f t="shared" si="3"/>
        <v>1331.0149999999999</v>
      </c>
      <c r="T10" s="16">
        <v>15</v>
      </c>
      <c r="U10" s="17">
        <f t="shared" si="4"/>
        <v>15360</v>
      </c>
      <c r="V10" s="9" t="s">
        <v>26</v>
      </c>
      <c r="W10" s="18" t="s">
        <v>42</v>
      </c>
    </row>
    <row r="11" spans="2:23" hidden="1" x14ac:dyDescent="0.25">
      <c r="B11" s="8">
        <v>22717</v>
      </c>
      <c r="C11" s="9" t="s">
        <v>43</v>
      </c>
      <c r="D11" s="10" t="s">
        <v>23</v>
      </c>
      <c r="E11" s="11">
        <v>13957.86</v>
      </c>
      <c r="F11" s="11">
        <v>51405</v>
      </c>
      <c r="G11" s="11">
        <v>1103.1400000000001</v>
      </c>
      <c r="H11" s="12">
        <f t="shared" si="0"/>
        <v>66466</v>
      </c>
      <c r="I11" s="13">
        <f>(E11*1.23)+(F11*1.19)+(G11*1.23)</f>
        <v>79696.98</v>
      </c>
      <c r="J11" s="30" t="s">
        <v>24</v>
      </c>
      <c r="K11" s="30"/>
      <c r="L11" s="14" t="s">
        <v>25</v>
      </c>
      <c r="M11" s="14">
        <v>500</v>
      </c>
      <c r="N11" s="15">
        <v>419</v>
      </c>
      <c r="O11" s="15">
        <f t="shared" si="1"/>
        <v>498.60999999999996</v>
      </c>
      <c r="P11" s="15">
        <v>961</v>
      </c>
      <c r="Q11" s="15">
        <f t="shared" si="2"/>
        <v>1143.5899999999999</v>
      </c>
      <c r="R11" s="15">
        <v>1118.5</v>
      </c>
      <c r="S11" s="15">
        <f t="shared" si="3"/>
        <v>1331.0149999999999</v>
      </c>
      <c r="T11" s="16">
        <v>18</v>
      </c>
      <c r="U11" s="17">
        <f t="shared" si="4"/>
        <v>18432</v>
      </c>
      <c r="V11" s="9" t="s">
        <v>44</v>
      </c>
      <c r="W11" s="18" t="s">
        <v>45</v>
      </c>
    </row>
    <row r="12" spans="2:23" x14ac:dyDescent="0.25">
      <c r="B12" s="8">
        <v>22723</v>
      </c>
      <c r="C12" s="9" t="s">
        <v>46</v>
      </c>
      <c r="D12" s="10" t="s">
        <v>29</v>
      </c>
      <c r="E12" s="11">
        <v>13957.86</v>
      </c>
      <c r="F12" s="11">
        <v>51405</v>
      </c>
      <c r="G12" s="11">
        <v>1103.1400000000001</v>
      </c>
      <c r="H12" s="12">
        <f t="shared" si="0"/>
        <v>66466</v>
      </c>
      <c r="I12" s="13">
        <f>(E12*1.23)+(F12*1.19)+(G12*1.23)</f>
        <v>79696.98</v>
      </c>
      <c r="J12" s="30" t="s">
        <v>24</v>
      </c>
      <c r="K12" s="30"/>
      <c r="L12" s="14" t="s">
        <v>25</v>
      </c>
      <c r="M12" s="14">
        <v>500</v>
      </c>
      <c r="N12" s="15">
        <v>419</v>
      </c>
      <c r="O12" s="15">
        <f t="shared" si="1"/>
        <v>498.60999999999996</v>
      </c>
      <c r="P12" s="15">
        <v>961</v>
      </c>
      <c r="Q12" s="15">
        <f t="shared" si="2"/>
        <v>1143.5899999999999</v>
      </c>
      <c r="R12" s="15">
        <v>1118.5</v>
      </c>
      <c r="S12" s="15">
        <f t="shared" si="3"/>
        <v>1331.0149999999999</v>
      </c>
      <c r="T12" s="16">
        <v>18</v>
      </c>
      <c r="U12" s="17">
        <f t="shared" si="4"/>
        <v>18432</v>
      </c>
      <c r="V12" s="9" t="s">
        <v>44</v>
      </c>
      <c r="W12" s="18" t="s">
        <v>47</v>
      </c>
    </row>
    <row r="13" spans="2:23" hidden="1" x14ac:dyDescent="0.25">
      <c r="B13" s="8">
        <v>22718</v>
      </c>
      <c r="C13" s="9" t="s">
        <v>48</v>
      </c>
      <c r="D13" s="10" t="s">
        <v>23</v>
      </c>
      <c r="E13" s="11">
        <v>17407.150000000001</v>
      </c>
      <c r="F13" s="11">
        <v>51405</v>
      </c>
      <c r="G13" s="11">
        <v>14079.07</v>
      </c>
      <c r="H13" s="12">
        <f t="shared" si="0"/>
        <v>82891.22</v>
      </c>
      <c r="I13" s="13">
        <f>(E13*1.23)+(F13*1.19)+(G13*1.23)</f>
        <v>99900.000599999999</v>
      </c>
      <c r="J13" s="30" t="s">
        <v>24</v>
      </c>
      <c r="K13" s="30"/>
      <c r="L13" s="14" t="s">
        <v>25</v>
      </c>
      <c r="M13" s="14">
        <v>500</v>
      </c>
      <c r="N13" s="15">
        <v>419</v>
      </c>
      <c r="O13" s="15">
        <f t="shared" si="1"/>
        <v>498.60999999999996</v>
      </c>
      <c r="P13" s="15">
        <v>961</v>
      </c>
      <c r="Q13" s="15">
        <f t="shared" si="2"/>
        <v>1143.5899999999999</v>
      </c>
      <c r="R13" s="15">
        <v>1118.5</v>
      </c>
      <c r="S13" s="15">
        <f t="shared" si="3"/>
        <v>1331.0149999999999</v>
      </c>
      <c r="T13" s="16">
        <v>32</v>
      </c>
      <c r="U13" s="17">
        <f t="shared" si="4"/>
        <v>32768</v>
      </c>
      <c r="V13" s="9" t="s">
        <v>44</v>
      </c>
      <c r="W13" s="18" t="s">
        <v>49</v>
      </c>
    </row>
    <row r="14" spans="2:23" x14ac:dyDescent="0.25">
      <c r="B14" s="8">
        <v>22724</v>
      </c>
      <c r="C14" s="9" t="s">
        <v>50</v>
      </c>
      <c r="D14" s="10" t="s">
        <v>29</v>
      </c>
      <c r="E14" s="11">
        <v>17407.150000000001</v>
      </c>
      <c r="F14" s="11">
        <v>51405</v>
      </c>
      <c r="G14" s="11">
        <v>14079.07</v>
      </c>
      <c r="H14" s="12">
        <f t="shared" si="0"/>
        <v>82891.22</v>
      </c>
      <c r="I14" s="13">
        <f>(E14*1.23)+(F14*1.19)+(G14*1.23)</f>
        <v>99900.000599999999</v>
      </c>
      <c r="J14" s="30" t="s">
        <v>24</v>
      </c>
      <c r="K14" s="30"/>
      <c r="L14" s="14" t="s">
        <v>25</v>
      </c>
      <c r="M14" s="14">
        <v>500</v>
      </c>
      <c r="N14" s="15">
        <v>419</v>
      </c>
      <c r="O14" s="15">
        <f t="shared" si="1"/>
        <v>498.60999999999996</v>
      </c>
      <c r="P14" s="15">
        <v>961</v>
      </c>
      <c r="Q14" s="15">
        <f t="shared" si="2"/>
        <v>1143.5899999999999</v>
      </c>
      <c r="R14" s="15">
        <v>1118.5</v>
      </c>
      <c r="S14" s="15">
        <f t="shared" si="3"/>
        <v>1331.0149999999999</v>
      </c>
      <c r="T14" s="16">
        <v>32</v>
      </c>
      <c r="U14" s="17">
        <f t="shared" si="4"/>
        <v>32768</v>
      </c>
      <c r="V14" s="9" t="s">
        <v>44</v>
      </c>
      <c r="W14" s="18" t="s">
        <v>51</v>
      </c>
    </row>
    <row r="15" spans="2:23" hidden="1" x14ac:dyDescent="0.25">
      <c r="B15" s="8">
        <v>22719</v>
      </c>
      <c r="C15" s="9" t="s">
        <v>52</v>
      </c>
      <c r="D15" s="10" t="s">
        <v>23</v>
      </c>
      <c r="E15" s="11">
        <v>19114.47</v>
      </c>
      <c r="F15" s="11">
        <v>51405</v>
      </c>
      <c r="G15" s="11">
        <v>20501.830000000002</v>
      </c>
      <c r="H15" s="12">
        <f t="shared" si="0"/>
        <v>91021.3</v>
      </c>
      <c r="I15" s="13">
        <f>(E15*1.23)+(F15*1.19)+(G15*1.23)</f>
        <v>109899.999</v>
      </c>
      <c r="J15" s="30" t="s">
        <v>24</v>
      </c>
      <c r="K15" s="30"/>
      <c r="L15" s="14" t="s">
        <v>25</v>
      </c>
      <c r="M15" s="14">
        <v>500</v>
      </c>
      <c r="N15" s="15">
        <v>419</v>
      </c>
      <c r="O15" s="15">
        <f t="shared" si="1"/>
        <v>498.60999999999996</v>
      </c>
      <c r="P15" s="15">
        <v>961</v>
      </c>
      <c r="Q15" s="15">
        <f t="shared" si="2"/>
        <v>1143.5899999999999</v>
      </c>
      <c r="R15" s="15">
        <v>1118.5</v>
      </c>
      <c r="S15" s="15">
        <f t="shared" si="3"/>
        <v>1331.0149999999999</v>
      </c>
      <c r="T15" s="16">
        <v>36</v>
      </c>
      <c r="U15" s="17">
        <f t="shared" si="4"/>
        <v>36864</v>
      </c>
      <c r="V15" s="9" t="s">
        <v>44</v>
      </c>
      <c r="W15" s="18" t="s">
        <v>53</v>
      </c>
    </row>
    <row r="16" spans="2:23" x14ac:dyDescent="0.25">
      <c r="B16" s="8">
        <v>22725</v>
      </c>
      <c r="C16" s="9" t="s">
        <v>54</v>
      </c>
      <c r="D16" s="10" t="s">
        <v>29</v>
      </c>
      <c r="E16" s="11">
        <v>19114.47</v>
      </c>
      <c r="F16" s="11">
        <v>51405</v>
      </c>
      <c r="G16" s="11">
        <v>20501.830000000002</v>
      </c>
      <c r="H16" s="12">
        <f t="shared" si="0"/>
        <v>91021.3</v>
      </c>
      <c r="I16" s="13">
        <f>(E16*1.23)+(F16*1.19)+(G16*1.23)</f>
        <v>109899.999</v>
      </c>
      <c r="J16" s="30" t="s">
        <v>24</v>
      </c>
      <c r="K16" s="30"/>
      <c r="L16" s="14" t="s">
        <v>25</v>
      </c>
      <c r="M16" s="14">
        <v>500</v>
      </c>
      <c r="N16" s="15">
        <v>419</v>
      </c>
      <c r="O16" s="15">
        <f t="shared" si="1"/>
        <v>498.60999999999996</v>
      </c>
      <c r="P16" s="15">
        <v>961</v>
      </c>
      <c r="Q16" s="15">
        <f t="shared" si="2"/>
        <v>1143.5899999999999</v>
      </c>
      <c r="R16" s="15">
        <v>1118.5</v>
      </c>
      <c r="S16" s="15">
        <f t="shared" si="3"/>
        <v>1331.0149999999999</v>
      </c>
      <c r="T16" s="16">
        <v>36</v>
      </c>
      <c r="U16" s="17">
        <f t="shared" si="4"/>
        <v>36864</v>
      </c>
      <c r="V16" s="9" t="s">
        <v>44</v>
      </c>
      <c r="W16" s="18" t="s">
        <v>55</v>
      </c>
    </row>
    <row r="17" spans="2:23" hidden="1" x14ac:dyDescent="0.25">
      <c r="B17" s="8">
        <v>22720</v>
      </c>
      <c r="C17" s="9" t="s">
        <v>56</v>
      </c>
      <c r="D17" s="10" t="s">
        <v>23</v>
      </c>
      <c r="E17" s="11">
        <v>20821.78</v>
      </c>
      <c r="F17" s="11">
        <v>51405</v>
      </c>
      <c r="G17" s="11">
        <v>26924.6</v>
      </c>
      <c r="H17" s="12">
        <f t="shared" si="0"/>
        <v>99151.38</v>
      </c>
      <c r="I17" s="13">
        <f>(E17*1.23)+(F17*1.19)+(G17*1.23)</f>
        <v>119899.99739999999</v>
      </c>
      <c r="J17" s="30" t="s">
        <v>24</v>
      </c>
      <c r="K17" s="30"/>
      <c r="L17" s="14" t="s">
        <v>25</v>
      </c>
      <c r="M17" s="14">
        <v>500</v>
      </c>
      <c r="N17" s="15">
        <v>419</v>
      </c>
      <c r="O17" s="15">
        <f t="shared" si="1"/>
        <v>498.60999999999996</v>
      </c>
      <c r="P17" s="15">
        <v>961</v>
      </c>
      <c r="Q17" s="15">
        <f t="shared" si="2"/>
        <v>1143.5899999999999</v>
      </c>
      <c r="R17" s="15">
        <v>1118.5</v>
      </c>
      <c r="S17" s="15">
        <f t="shared" si="3"/>
        <v>1331.0149999999999</v>
      </c>
      <c r="T17" s="16">
        <v>40</v>
      </c>
      <c r="U17" s="17">
        <f t="shared" si="4"/>
        <v>40960</v>
      </c>
      <c r="V17" s="9" t="s">
        <v>44</v>
      </c>
      <c r="W17" s="18" t="s">
        <v>57</v>
      </c>
    </row>
    <row r="18" spans="2:23" x14ac:dyDescent="0.25">
      <c r="B18" s="8">
        <v>22726</v>
      </c>
      <c r="C18" s="9" t="s">
        <v>58</v>
      </c>
      <c r="D18" s="10" t="s">
        <v>29</v>
      </c>
      <c r="E18" s="11">
        <v>20821.78</v>
      </c>
      <c r="F18" s="11">
        <v>51405</v>
      </c>
      <c r="G18" s="11">
        <v>26924.6</v>
      </c>
      <c r="H18" s="12">
        <f t="shared" si="0"/>
        <v>99151.38</v>
      </c>
      <c r="I18" s="13">
        <f>(E18*1.23)+(F18*1.19)+(G18*1.23)</f>
        <v>119899.99739999999</v>
      </c>
      <c r="J18" s="30" t="s">
        <v>24</v>
      </c>
      <c r="K18" s="30"/>
      <c r="L18" s="14" t="s">
        <v>25</v>
      </c>
      <c r="M18" s="14">
        <v>500</v>
      </c>
      <c r="N18" s="15">
        <v>419</v>
      </c>
      <c r="O18" s="15">
        <f t="shared" si="1"/>
        <v>498.60999999999996</v>
      </c>
      <c r="P18" s="15">
        <v>961</v>
      </c>
      <c r="Q18" s="15">
        <f t="shared" si="2"/>
        <v>1143.5899999999999</v>
      </c>
      <c r="R18" s="15">
        <v>1118.5</v>
      </c>
      <c r="S18" s="15">
        <f t="shared" si="3"/>
        <v>1331.0149999999999</v>
      </c>
      <c r="T18" s="16">
        <v>40</v>
      </c>
      <c r="U18" s="17">
        <f t="shared" si="4"/>
        <v>40960</v>
      </c>
      <c r="V18" s="9" t="s">
        <v>44</v>
      </c>
      <c r="W18" s="18" t="s">
        <v>59</v>
      </c>
    </row>
    <row r="19" spans="2:23" hidden="1" x14ac:dyDescent="0.25">
      <c r="B19" s="8">
        <v>22997</v>
      </c>
      <c r="C19" s="9" t="s">
        <v>60</v>
      </c>
      <c r="D19" s="10" t="s">
        <v>23</v>
      </c>
      <c r="E19" s="11">
        <v>23041.3</v>
      </c>
      <c r="F19" s="11">
        <v>51405</v>
      </c>
      <c r="G19" s="11">
        <v>35274.19</v>
      </c>
      <c r="H19" s="13">
        <f t="shared" si="0"/>
        <v>109720.49</v>
      </c>
      <c r="I19" s="13">
        <f>(E19*1.23)+(F19*1.19)+(G19*1.23)</f>
        <v>132900.00270000001</v>
      </c>
      <c r="J19" s="30" t="s">
        <v>24</v>
      </c>
      <c r="K19" s="30"/>
      <c r="L19" s="14" t="s">
        <v>25</v>
      </c>
      <c r="M19" s="14">
        <v>500</v>
      </c>
      <c r="N19" s="15">
        <v>419</v>
      </c>
      <c r="O19" s="15">
        <f t="shared" si="1"/>
        <v>498.60999999999996</v>
      </c>
      <c r="P19" s="15">
        <v>961</v>
      </c>
      <c r="Q19" s="15">
        <f t="shared" si="2"/>
        <v>1143.5899999999999</v>
      </c>
      <c r="R19" s="15">
        <v>1118.5</v>
      </c>
      <c r="S19" s="15">
        <f t="shared" si="3"/>
        <v>1331.0149999999999</v>
      </c>
      <c r="T19" s="16">
        <v>45</v>
      </c>
      <c r="U19" s="19">
        <f t="shared" si="4"/>
        <v>46080</v>
      </c>
      <c r="V19" s="9" t="s">
        <v>44</v>
      </c>
      <c r="W19" s="18" t="s">
        <v>61</v>
      </c>
    </row>
    <row r="20" spans="2:23" x14ac:dyDescent="0.25">
      <c r="B20" s="8">
        <v>22998</v>
      </c>
      <c r="C20" s="9" t="s">
        <v>62</v>
      </c>
      <c r="D20" s="10" t="s">
        <v>29</v>
      </c>
      <c r="E20" s="11">
        <v>23041.3</v>
      </c>
      <c r="F20" s="11">
        <v>51405</v>
      </c>
      <c r="G20" s="11">
        <v>35274.19</v>
      </c>
      <c r="H20" s="13">
        <f t="shared" si="0"/>
        <v>109720.49</v>
      </c>
      <c r="I20" s="13">
        <f>(E20*1.23)+(F20*1.19)+(G20*1.23)</f>
        <v>132900.00270000001</v>
      </c>
      <c r="J20" s="30" t="s">
        <v>24</v>
      </c>
      <c r="K20" s="30"/>
      <c r="L20" s="14" t="s">
        <v>25</v>
      </c>
      <c r="M20" s="14">
        <v>500</v>
      </c>
      <c r="N20" s="15">
        <v>419</v>
      </c>
      <c r="O20" s="15">
        <f t="shared" si="1"/>
        <v>498.60999999999996</v>
      </c>
      <c r="P20" s="15">
        <v>961</v>
      </c>
      <c r="Q20" s="15">
        <f t="shared" si="2"/>
        <v>1143.5899999999999</v>
      </c>
      <c r="R20" s="15">
        <v>1118.5</v>
      </c>
      <c r="S20" s="15">
        <f t="shared" si="3"/>
        <v>1331.0149999999999</v>
      </c>
      <c r="T20" s="16">
        <v>45</v>
      </c>
      <c r="U20" s="19">
        <f t="shared" si="4"/>
        <v>46080</v>
      </c>
      <c r="V20" s="9" t="s">
        <v>44</v>
      </c>
      <c r="W20" s="18" t="s">
        <v>63</v>
      </c>
    </row>
    <row r="21" spans="2:23" hidden="1" x14ac:dyDescent="0.25">
      <c r="B21" s="8">
        <v>22999</v>
      </c>
      <c r="C21" s="9" t="s">
        <v>64</v>
      </c>
      <c r="D21" s="10" t="s">
        <v>23</v>
      </c>
      <c r="E21" s="11">
        <v>27992.52</v>
      </c>
      <c r="F21" s="11">
        <v>51405</v>
      </c>
      <c r="G21" s="11">
        <v>53900.2</v>
      </c>
      <c r="H21" s="13">
        <f t="shared" si="0"/>
        <v>133297.72</v>
      </c>
      <c r="I21" s="13">
        <f>(E21*1.23)+(F21*1.19)+(G21*1.23)</f>
        <v>161899.99559999999</v>
      </c>
      <c r="J21" s="30" t="s">
        <v>24</v>
      </c>
      <c r="K21" s="30"/>
      <c r="L21" s="14" t="s">
        <v>25</v>
      </c>
      <c r="M21" s="14">
        <v>500</v>
      </c>
      <c r="N21" s="15">
        <v>419</v>
      </c>
      <c r="O21" s="15">
        <f t="shared" si="1"/>
        <v>498.60999999999996</v>
      </c>
      <c r="P21" s="15">
        <v>961</v>
      </c>
      <c r="Q21" s="15">
        <f t="shared" si="2"/>
        <v>1143.5899999999999</v>
      </c>
      <c r="R21" s="15">
        <v>1118.5</v>
      </c>
      <c r="S21" s="15">
        <f t="shared" si="3"/>
        <v>1331.0149999999999</v>
      </c>
      <c r="T21" s="16">
        <v>55</v>
      </c>
      <c r="U21" s="19">
        <f t="shared" si="4"/>
        <v>56320</v>
      </c>
      <c r="V21" s="9" t="s">
        <v>44</v>
      </c>
      <c r="W21" s="18" t="s">
        <v>65</v>
      </c>
    </row>
    <row r="22" spans="2:23" x14ac:dyDescent="0.25">
      <c r="B22" s="8">
        <v>23000</v>
      </c>
      <c r="C22" s="9" t="s">
        <v>66</v>
      </c>
      <c r="D22" s="10" t="s">
        <v>29</v>
      </c>
      <c r="E22" s="11">
        <v>27992.52</v>
      </c>
      <c r="F22" s="11">
        <v>51405</v>
      </c>
      <c r="G22" s="11">
        <v>53900.2</v>
      </c>
      <c r="H22" s="13">
        <f t="shared" si="0"/>
        <v>133297.72</v>
      </c>
      <c r="I22" s="13">
        <f>(E22*1.23)+(F22*1.19)+(G22*1.23)</f>
        <v>161899.99559999999</v>
      </c>
      <c r="J22" s="30" t="s">
        <v>24</v>
      </c>
      <c r="K22" s="30"/>
      <c r="L22" s="14" t="s">
        <v>25</v>
      </c>
      <c r="M22" s="14">
        <v>500</v>
      </c>
      <c r="N22" s="15">
        <v>419</v>
      </c>
      <c r="O22" s="15">
        <f t="shared" si="1"/>
        <v>498.60999999999996</v>
      </c>
      <c r="P22" s="15">
        <v>961</v>
      </c>
      <c r="Q22" s="15">
        <f t="shared" si="2"/>
        <v>1143.5899999999999</v>
      </c>
      <c r="R22" s="15">
        <v>1118.5</v>
      </c>
      <c r="S22" s="15">
        <f t="shared" si="3"/>
        <v>1331.0149999999999</v>
      </c>
      <c r="T22" s="16">
        <v>55</v>
      </c>
      <c r="U22" s="19">
        <f t="shared" si="4"/>
        <v>56320</v>
      </c>
      <c r="V22" s="9" t="s">
        <v>44</v>
      </c>
      <c r="W22" s="18" t="s">
        <v>67</v>
      </c>
    </row>
    <row r="23" spans="2:23" hidden="1" x14ac:dyDescent="0.25">
      <c r="B23" s="8">
        <v>23001</v>
      </c>
      <c r="C23" s="9" t="s">
        <v>68</v>
      </c>
      <c r="D23" s="10" t="s">
        <v>23</v>
      </c>
      <c r="E23" s="11">
        <v>35333.980000000003</v>
      </c>
      <c r="F23" s="11">
        <v>51405</v>
      </c>
      <c r="G23" s="11">
        <v>81518.09</v>
      </c>
      <c r="H23" s="13">
        <f t="shared" si="0"/>
        <v>168257.07</v>
      </c>
      <c r="I23" s="13">
        <f>(E23*1.23)+(F23*1.19)+(G23*1.23)</f>
        <v>204899.99609999999</v>
      </c>
      <c r="J23" s="30" t="s">
        <v>24</v>
      </c>
      <c r="K23" s="30"/>
      <c r="L23" s="14" t="s">
        <v>25</v>
      </c>
      <c r="M23" s="14">
        <v>500</v>
      </c>
      <c r="N23" s="15">
        <v>419</v>
      </c>
      <c r="O23" s="15">
        <f t="shared" si="1"/>
        <v>498.60999999999996</v>
      </c>
      <c r="P23" s="15">
        <v>961</v>
      </c>
      <c r="Q23" s="15">
        <f t="shared" si="2"/>
        <v>1143.5899999999999</v>
      </c>
      <c r="R23" s="15">
        <v>1118.5</v>
      </c>
      <c r="S23" s="15">
        <f t="shared" si="3"/>
        <v>1331.0149999999999</v>
      </c>
      <c r="T23" s="16">
        <v>70</v>
      </c>
      <c r="U23" s="19">
        <f t="shared" si="4"/>
        <v>71680</v>
      </c>
      <c r="V23" s="9" t="s">
        <v>44</v>
      </c>
      <c r="W23" s="18" t="s">
        <v>69</v>
      </c>
    </row>
    <row r="24" spans="2:23" x14ac:dyDescent="0.25">
      <c r="B24" s="8">
        <v>23002</v>
      </c>
      <c r="C24" s="9" t="s">
        <v>70</v>
      </c>
      <c r="D24" s="10" t="s">
        <v>29</v>
      </c>
      <c r="E24" s="11">
        <v>35333.980000000003</v>
      </c>
      <c r="F24" s="11">
        <v>51405</v>
      </c>
      <c r="G24" s="11">
        <v>81518.09</v>
      </c>
      <c r="H24" s="13">
        <f t="shared" si="0"/>
        <v>168257.07</v>
      </c>
      <c r="I24" s="13">
        <f>(E24*1.23)+(F24*1.19)+(G24*1.23)</f>
        <v>204899.99609999999</v>
      </c>
      <c r="J24" s="30" t="s">
        <v>24</v>
      </c>
      <c r="K24" s="30"/>
      <c r="L24" s="14" t="s">
        <v>25</v>
      </c>
      <c r="M24" s="14">
        <v>500</v>
      </c>
      <c r="N24" s="15">
        <v>419</v>
      </c>
      <c r="O24" s="15">
        <f t="shared" si="1"/>
        <v>498.60999999999996</v>
      </c>
      <c r="P24" s="15">
        <v>961</v>
      </c>
      <c r="Q24" s="15">
        <f t="shared" si="2"/>
        <v>1143.5899999999999</v>
      </c>
      <c r="R24" s="15">
        <v>1118.5</v>
      </c>
      <c r="S24" s="15">
        <f t="shared" si="3"/>
        <v>1331.0149999999999</v>
      </c>
      <c r="T24" s="16">
        <v>70</v>
      </c>
      <c r="U24" s="19">
        <f t="shared" si="4"/>
        <v>71680</v>
      </c>
      <c r="V24" s="9" t="s">
        <v>44</v>
      </c>
      <c r="W24" s="18" t="s">
        <v>71</v>
      </c>
    </row>
    <row r="25" spans="2:23" hidden="1" x14ac:dyDescent="0.25">
      <c r="B25" s="8">
        <v>23944</v>
      </c>
      <c r="C25" s="9" t="s">
        <v>72</v>
      </c>
      <c r="D25" s="10" t="s">
        <v>23</v>
      </c>
      <c r="E25" s="11">
        <v>39602.22</v>
      </c>
      <c r="F25" s="11">
        <v>51405</v>
      </c>
      <c r="G25" s="11">
        <v>97574.78</v>
      </c>
      <c r="H25" s="13">
        <f t="shared" si="0"/>
        <v>188582</v>
      </c>
      <c r="I25" s="13">
        <f>(E25*1.23)+(F25*1.19)+(G25*1.23)</f>
        <v>229899.65999999997</v>
      </c>
      <c r="J25" s="30" t="s">
        <v>24</v>
      </c>
      <c r="K25" s="30"/>
      <c r="L25" s="14" t="s">
        <v>25</v>
      </c>
      <c r="M25" s="14">
        <v>500</v>
      </c>
      <c r="N25" s="15">
        <v>419</v>
      </c>
      <c r="O25" s="15">
        <f t="shared" si="1"/>
        <v>498.60999999999996</v>
      </c>
      <c r="P25" s="15">
        <v>961</v>
      </c>
      <c r="Q25" s="15">
        <f t="shared" si="2"/>
        <v>1143.5899999999999</v>
      </c>
      <c r="R25" s="15">
        <v>1118.5</v>
      </c>
      <c r="S25" s="15">
        <f t="shared" si="3"/>
        <v>1331.0149999999999</v>
      </c>
      <c r="T25" s="16">
        <v>80</v>
      </c>
      <c r="U25" s="19">
        <f t="shared" si="4"/>
        <v>81920</v>
      </c>
      <c r="V25" s="9" t="s">
        <v>44</v>
      </c>
      <c r="W25" s="18" t="s">
        <v>73</v>
      </c>
    </row>
    <row r="26" spans="2:23" x14ac:dyDescent="0.25">
      <c r="B26" s="8">
        <v>23945</v>
      </c>
      <c r="C26" s="9" t="s">
        <v>74</v>
      </c>
      <c r="D26" s="10" t="s">
        <v>29</v>
      </c>
      <c r="E26" s="11">
        <v>39602.22</v>
      </c>
      <c r="F26" s="11">
        <v>51405</v>
      </c>
      <c r="G26" s="11">
        <v>97574.78</v>
      </c>
      <c r="H26" s="13">
        <f t="shared" si="0"/>
        <v>188582</v>
      </c>
      <c r="I26" s="13">
        <f>(E26*1.23)+(F26*1.19)+(G26*1.23)</f>
        <v>229899.65999999997</v>
      </c>
      <c r="J26" s="30" t="s">
        <v>24</v>
      </c>
      <c r="K26" s="30"/>
      <c r="L26" s="14" t="s">
        <v>25</v>
      </c>
      <c r="M26" s="14">
        <v>500</v>
      </c>
      <c r="N26" s="15">
        <v>419</v>
      </c>
      <c r="O26" s="15">
        <f t="shared" si="1"/>
        <v>498.60999999999996</v>
      </c>
      <c r="P26" s="15">
        <v>961</v>
      </c>
      <c r="Q26" s="15">
        <f t="shared" si="2"/>
        <v>1143.5899999999999</v>
      </c>
      <c r="R26" s="15">
        <v>1118.5</v>
      </c>
      <c r="S26" s="15">
        <f t="shared" si="3"/>
        <v>1331.0149999999999</v>
      </c>
      <c r="T26" s="16">
        <v>80</v>
      </c>
      <c r="U26" s="19">
        <f t="shared" si="4"/>
        <v>81920</v>
      </c>
      <c r="V26" s="9" t="s">
        <v>44</v>
      </c>
      <c r="W26" s="18" t="s">
        <v>75</v>
      </c>
    </row>
    <row r="27" spans="2:23" hidden="1" x14ac:dyDescent="0.25">
      <c r="B27" s="8">
        <v>23946</v>
      </c>
      <c r="C27" s="9" t="s">
        <v>76</v>
      </c>
      <c r="D27" s="10" t="s">
        <v>23</v>
      </c>
      <c r="E27" s="11">
        <v>48138.93</v>
      </c>
      <c r="F27" s="11">
        <v>51405</v>
      </c>
      <c r="G27" s="11">
        <v>129689.07</v>
      </c>
      <c r="H27" s="13">
        <f t="shared" si="0"/>
        <v>229233</v>
      </c>
      <c r="I27" s="13">
        <f>(E27*1.23)+(F27*1.19)+(G27*1.23)</f>
        <v>279900.39</v>
      </c>
      <c r="J27" s="30" t="s">
        <v>24</v>
      </c>
      <c r="K27" s="30"/>
      <c r="L27" s="14" t="s">
        <v>25</v>
      </c>
      <c r="M27" s="14">
        <v>500</v>
      </c>
      <c r="N27" s="15">
        <v>419</v>
      </c>
      <c r="O27" s="15">
        <f t="shared" si="1"/>
        <v>498.60999999999996</v>
      </c>
      <c r="P27" s="15">
        <v>961</v>
      </c>
      <c r="Q27" s="15">
        <f t="shared" si="2"/>
        <v>1143.5899999999999</v>
      </c>
      <c r="R27" s="15">
        <v>1118.5</v>
      </c>
      <c r="S27" s="15">
        <f t="shared" si="3"/>
        <v>1331.0149999999999</v>
      </c>
      <c r="T27" s="16">
        <v>100</v>
      </c>
      <c r="U27" s="19">
        <f t="shared" si="4"/>
        <v>102400</v>
      </c>
      <c r="V27" s="9" t="s">
        <v>44</v>
      </c>
      <c r="W27" s="18" t="s">
        <v>77</v>
      </c>
    </row>
    <row r="28" spans="2:23" ht="15.75" thickBot="1" x14ac:dyDescent="0.3">
      <c r="B28" s="20">
        <v>23947</v>
      </c>
      <c r="C28" s="21" t="s">
        <v>78</v>
      </c>
      <c r="D28" s="22" t="s">
        <v>29</v>
      </c>
      <c r="E28" s="23">
        <v>48138.93</v>
      </c>
      <c r="F28" s="23">
        <v>51405</v>
      </c>
      <c r="G28" s="23">
        <v>129689.07</v>
      </c>
      <c r="H28" s="24">
        <f t="shared" si="0"/>
        <v>229233</v>
      </c>
      <c r="I28" s="24">
        <f>(E28*1.23)+(F28*1.19)+(G28*1.23)</f>
        <v>279900.39</v>
      </c>
      <c r="J28" s="31" t="s">
        <v>24</v>
      </c>
      <c r="K28" s="31"/>
      <c r="L28" s="25" t="s">
        <v>25</v>
      </c>
      <c r="M28" s="25">
        <v>500</v>
      </c>
      <c r="N28" s="26">
        <v>419</v>
      </c>
      <c r="O28" s="26">
        <f t="shared" si="1"/>
        <v>498.60999999999996</v>
      </c>
      <c r="P28" s="26">
        <v>961</v>
      </c>
      <c r="Q28" s="26">
        <f t="shared" si="2"/>
        <v>1143.5899999999999</v>
      </c>
      <c r="R28" s="26">
        <v>1118.5</v>
      </c>
      <c r="S28" s="26">
        <f t="shared" si="3"/>
        <v>1331.0149999999999</v>
      </c>
      <c r="T28" s="27">
        <v>100</v>
      </c>
      <c r="U28" s="28">
        <f t="shared" si="4"/>
        <v>102400</v>
      </c>
      <c r="V28" s="21" t="s">
        <v>44</v>
      </c>
      <c r="W28" s="29" t="s">
        <v>77</v>
      </c>
    </row>
  </sheetData>
  <autoFilter ref="B2:W28">
    <filterColumn colId="2">
      <filters>
        <filter val="Smartphone"/>
      </filters>
    </filterColumn>
  </autoFilter>
  <mergeCells count="26">
    <mergeCell ref="J27:K27"/>
    <mergeCell ref="J28:K28"/>
    <mergeCell ref="J21:K21"/>
    <mergeCell ref="J22:K22"/>
    <mergeCell ref="J23:K23"/>
    <mergeCell ref="J24:K24"/>
    <mergeCell ref="J25:K25"/>
    <mergeCell ref="J26:K26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8:K8"/>
    <mergeCell ref="J3:K3"/>
    <mergeCell ref="J4:K4"/>
    <mergeCell ref="J5:K5"/>
    <mergeCell ref="J6:K6"/>
    <mergeCell ref="J7:K7"/>
  </mergeCells>
  <dataValidations count="3">
    <dataValidation allowBlank="1" showInputMessage="1" showErrorMessage="1" prompt="El TMCODE se genera después de denominado el plan" sqref="B2"/>
    <dataValidation allowBlank="1" showInputMessage="1" showErrorMessage="1" prompt="Minutos incluídos a cualquier destino" sqref="D2:E2 J2:K2"/>
    <dataValidation allowBlank="1" showInputMessage="1" showErrorMessage="1" prompt="Depende la unidad, pueden ser KB, MB, GB o TB" sqref="M2:V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 Empres Inesperados plus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Hernando Alvarez Castillo</dc:creator>
  <cp:lastModifiedBy>Sandra Milena Barbosa Joya</cp:lastModifiedBy>
  <dcterms:created xsi:type="dcterms:W3CDTF">2019-05-29T20:00:25Z</dcterms:created>
  <dcterms:modified xsi:type="dcterms:W3CDTF">2019-07-02T16:07:03Z</dcterms:modified>
</cp:coreProperties>
</file>